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дневен преглед на буџет за 2017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<sst xmlns="http://schemas.openxmlformats.org/spreadsheetml/2006/main" count="58" uniqueCount="44">
  <si>
    <t>Naziv</t>
  </si>
  <si>
    <t>Potro{eno</t>
  </si>
  <si>
    <t>Spisanija,vesnici i dr. materijali</t>
  </si>
  <si>
    <t>Reprezentacija i drugi operativni tro{oci-podaroci, oglasi i dr.</t>
  </si>
  <si>
    <t>programa 30</t>
  </si>
  <si>
    <t>Osnovni plati i nadomestoci</t>
  </si>
  <si>
    <t>Pridonesi za socijalno osiguruvawe</t>
  </si>
  <si>
    <t>V K U P N O  za  programa 30</t>
  </si>
  <si>
    <t>Дипломатски и конзуларни претставништа</t>
  </si>
  <si>
    <t>Комунални услуги, греење, комуникација и транспорт</t>
  </si>
  <si>
    <t>Поправки и тековно одржување</t>
  </si>
  <si>
    <t>Разни трансфери</t>
  </si>
  <si>
    <t>V K U P N O  za programa 20</t>
  </si>
  <si>
    <t>Kupuvawe na oprema</t>
  </si>
  <si>
    <t>Dogov.uslugi,,preveduva~i, iznajmuv.na prostor</t>
  </si>
  <si>
    <r>
      <t>Patni tro{oci</t>
    </r>
    <r>
      <rPr>
        <sz val="11"/>
        <rFont val="MAC C Times"/>
        <family val="1"/>
      </rPr>
      <t>-(dnevnici vo zemjata i stranstvo, smestuvawe vo stran. i zem. i patni tro{. vo zem. i stran.)</t>
    </r>
  </si>
  <si>
    <r>
      <t>Patni tro{oci</t>
    </r>
    <r>
      <rPr>
        <sz val="11"/>
        <rFont val="MAC C Times"/>
        <family val="1"/>
      </rPr>
      <t>-(dnevnici vo zemjata i stranstvo, smestuvawe vo stranstvo i zemjata i patni tro{. vo zemjata i stranstvo)</t>
    </r>
  </si>
  <si>
    <t>Dogov.uslugi, iznajmuv.na prostor</t>
  </si>
  <si>
    <t>V K U P N O  za programa 50</t>
  </si>
  <si>
    <t>programa 50</t>
  </si>
  <si>
    <t>Зајакнување и развој на процесот на Европска интеграција</t>
  </si>
  <si>
    <t>Dogov.uslugi</t>
  </si>
  <si>
    <t>Центар за обуки</t>
  </si>
  <si>
    <t>programa 20</t>
  </si>
  <si>
    <t>programa 60</t>
  </si>
  <si>
    <t>V K U P N O  za programa 60</t>
  </si>
  <si>
    <t xml:space="preserve"> </t>
  </si>
  <si>
    <t>Kupuvuvawe na mebel</t>
  </si>
  <si>
    <t>Isplata poiyvrçeni ispravki</t>
  </si>
  <si>
    <t>Градежни објекти</t>
  </si>
  <si>
    <t>3.000.000,00</t>
  </si>
  <si>
    <t>4.387.000,00</t>
  </si>
  <si>
    <t>150.000,00</t>
  </si>
  <si>
    <t>400.000,00</t>
  </si>
  <si>
    <t>300.000,00</t>
  </si>
  <si>
    <t>4.647.000,00</t>
  </si>
  <si>
    <t>5.800.000,00</t>
  </si>
  <si>
    <t>0,00</t>
  </si>
  <si>
    <t>Нефинансиски вложувања</t>
  </si>
  <si>
    <t>Ostatok za tro{ewe od buxet 2020</t>
  </si>
  <si>
    <t>% na izvr{uvawe na buxet 2020</t>
  </si>
  <si>
    <t>Buxet 2020</t>
  </si>
  <si>
    <t>В К У П Н О  ПРОГРАМА 20 30 50 60</t>
  </si>
  <si>
    <t xml:space="preserve">                   ISKORISTENOST NA BUXETOT  NA СЕП ZA 2020 godina zaklu~no so 30.12.2020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</si>
</sst>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9">
    <font>
      <sz val="10"/>
      <name val="Macedonian Tms"/>
      <family val="0"/>
    </font>
    <font>
      <sz val="8"/>
      <name val="Macedonian Tms"/>
      <family val="0"/>
    </font>
    <font>
      <sz val="9"/>
      <name val="Macedonian Tms"/>
      <family val="0"/>
    </font>
    <font>
      <b/>
      <sz val="9"/>
      <name val="Macedonian Tms"/>
      <family val="0"/>
    </font>
    <font>
      <u val="single"/>
      <sz val="10"/>
      <color indexed="12"/>
      <name val="Macedonian Tms"/>
      <family val="0"/>
    </font>
    <font>
      <u val="single"/>
      <sz val="10"/>
      <color indexed="36"/>
      <name val="Macedonian Tms"/>
      <family val="0"/>
    </font>
    <font>
      <b/>
      <sz val="9"/>
      <name val="MAC C Times"/>
      <family val="1"/>
    </font>
    <font>
      <sz val="11"/>
      <name val="MAC C Times"/>
      <family val="1"/>
    </font>
    <font>
      <b/>
      <sz val="11"/>
      <name val="MAC C Times"/>
      <family val="1"/>
    </font>
    <font>
      <sz val="10"/>
      <name val="MAC C Times"/>
      <family val="1"/>
    </font>
    <font>
      <b/>
      <sz val="10"/>
      <name val="MAC C Times"/>
      <family val="1"/>
    </font>
    <font>
      <b/>
      <sz val="11"/>
      <name val="Macedonian Tms"/>
      <family val="0"/>
    </font>
    <font>
      <sz val="11"/>
      <name val="Macedonian T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6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wrapText="1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9" fillId="0" borderId="10" xfId="0" applyNumberFormat="1" applyFont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10" fontId="9" fillId="0" borderId="10" xfId="0" applyNumberFormat="1" applyFont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3" fontId="10" fillId="33" borderId="10" xfId="0" applyNumberFormat="1" applyFont="1" applyFill="1" applyBorder="1" applyAlignment="1">
      <alignment horizontal="right"/>
    </xf>
    <xf numFmtId="10" fontId="10" fillId="33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left" wrapText="1"/>
    </xf>
    <xf numFmtId="0" fontId="48" fillId="0" borderId="14" xfId="0" applyFont="1" applyBorder="1" applyAlignment="1">
      <alignment horizontal="right" vertical="top" wrapText="1"/>
    </xf>
    <xf numFmtId="0" fontId="48" fillId="0" borderId="15" xfId="0" applyFont="1" applyBorder="1" applyAlignment="1">
      <alignment horizontal="right" vertical="top" wrapText="1"/>
    </xf>
    <xf numFmtId="10" fontId="9" fillId="33" borderId="10" xfId="0" applyNumberFormat="1" applyFont="1" applyFill="1" applyBorder="1" applyAlignment="1">
      <alignment horizontal="right"/>
    </xf>
    <xf numFmtId="0" fontId="6" fillId="33" borderId="12" xfId="0" applyFont="1" applyFill="1" applyBorder="1" applyAlignment="1">
      <alignment horizontal="left" wrapText="1"/>
    </xf>
    <xf numFmtId="3" fontId="9" fillId="33" borderId="12" xfId="0" applyNumberFormat="1" applyFont="1" applyFill="1" applyBorder="1" applyAlignment="1">
      <alignment horizontal="right"/>
    </xf>
    <xf numFmtId="3" fontId="10" fillId="33" borderId="12" xfId="0" applyNumberFormat="1" applyFont="1" applyFill="1" applyBorder="1" applyAlignment="1">
      <alignment horizontal="right"/>
    </xf>
    <xf numFmtId="3" fontId="11" fillId="34" borderId="16" xfId="0" applyNumberFormat="1" applyFont="1" applyFill="1" applyBorder="1" applyAlignment="1">
      <alignment/>
    </xf>
    <xf numFmtId="0" fontId="12" fillId="34" borderId="17" xfId="0" applyFont="1" applyFill="1" applyBorder="1" applyAlignment="1">
      <alignment/>
    </xf>
    <xf numFmtId="3" fontId="11" fillId="34" borderId="1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10" fontId="10" fillId="34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9" fillId="0" borderId="18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PageLayoutView="0" workbookViewId="0" topLeftCell="A19">
      <selection activeCell="M12" sqref="M12"/>
    </sheetView>
  </sheetViews>
  <sheetFormatPr defaultColWidth="9.00390625" defaultRowHeight="12.75"/>
  <cols>
    <col min="1" max="1" width="9.75390625" style="1" customWidth="1"/>
    <col min="2" max="2" width="55.625" style="1" customWidth="1"/>
    <col min="3" max="3" width="14.875" style="1" customWidth="1"/>
    <col min="4" max="4" width="13.75390625" style="1" customWidth="1"/>
    <col min="5" max="5" width="11.125" style="1" customWidth="1"/>
    <col min="6" max="6" width="13.875" style="1" customWidth="1"/>
    <col min="7" max="7" width="9.375" style="1" bestFit="1" customWidth="1"/>
    <col min="8" max="8" width="9.875" style="1" bestFit="1" customWidth="1"/>
    <col min="9" max="13" width="9.125" style="1" customWidth="1"/>
    <col min="14" max="14" width="9.875" style="1" bestFit="1" customWidth="1"/>
    <col min="15" max="16384" width="9.125" style="1" customWidth="1"/>
  </cols>
  <sheetData>
    <row r="1" spans="2:6" ht="18.75" customHeight="1">
      <c r="B1" s="57" t="s">
        <v>43</v>
      </c>
      <c r="C1" s="57"/>
      <c r="D1" s="57"/>
      <c r="E1" s="57"/>
      <c r="F1" s="57"/>
    </row>
    <row r="2" spans="2:4" ht="12">
      <c r="B2" s="58" t="s">
        <v>26</v>
      </c>
      <c r="C2" s="58"/>
      <c r="D2" s="58"/>
    </row>
    <row r="3" spans="1:14" s="2" customFormat="1" ht="48">
      <c r="A3" s="12" t="s">
        <v>23</v>
      </c>
      <c r="B3" s="13" t="s">
        <v>0</v>
      </c>
      <c r="C3" s="25" t="s">
        <v>41</v>
      </c>
      <c r="D3" s="13" t="s">
        <v>1</v>
      </c>
      <c r="E3" s="12" t="s">
        <v>40</v>
      </c>
      <c r="F3" s="42" t="s">
        <v>39</v>
      </c>
      <c r="G3" s="7"/>
      <c r="N3" s="6"/>
    </row>
    <row r="4" spans="1:14" s="9" customFormat="1" ht="15">
      <c r="A4" s="14">
        <v>401</v>
      </c>
      <c r="B4" s="15" t="s">
        <v>5</v>
      </c>
      <c r="C4" s="30">
        <f>33000000-1000000</f>
        <v>32000000</v>
      </c>
      <c r="D4" s="30">
        <v>31840387</v>
      </c>
      <c r="E4" s="31">
        <f>D4/C4</f>
        <v>0.99501209375</v>
      </c>
      <c r="F4" s="43">
        <f>C4-D4</f>
        <v>159613</v>
      </c>
      <c r="G4" s="48"/>
      <c r="N4" s="48"/>
    </row>
    <row r="5" spans="1:14" s="8" customFormat="1" ht="15">
      <c r="A5" s="16">
        <v>402</v>
      </c>
      <c r="B5" s="17" t="s">
        <v>6</v>
      </c>
      <c r="C5" s="32">
        <f>12200000-400000</f>
        <v>11800000</v>
      </c>
      <c r="D5" s="32">
        <v>11722029</v>
      </c>
      <c r="E5" s="31">
        <f aca="true" t="shared" si="0" ref="E5:E12">D5/C5</f>
        <v>0.9933922881355932</v>
      </c>
      <c r="F5" s="43">
        <f aca="true" t="shared" si="1" ref="F5:F17">C5-D5</f>
        <v>77971</v>
      </c>
      <c r="G5" s="49"/>
      <c r="N5" s="49"/>
    </row>
    <row r="6" spans="1:16" ht="45">
      <c r="A6" s="18">
        <v>420</v>
      </c>
      <c r="B6" s="19" t="s">
        <v>15</v>
      </c>
      <c r="C6" s="29">
        <v>2722000</v>
      </c>
      <c r="D6" s="29">
        <v>2445176</v>
      </c>
      <c r="E6" s="31">
        <f t="shared" si="0"/>
        <v>0.8983012490815577</v>
      </c>
      <c r="F6" s="43">
        <f t="shared" si="1"/>
        <v>276824</v>
      </c>
      <c r="G6" s="10"/>
      <c r="H6" s="10"/>
      <c r="N6" s="10"/>
      <c r="P6" s="10"/>
    </row>
    <row r="7" spans="1:14" ht="15">
      <c r="A7" s="18">
        <v>421</v>
      </c>
      <c r="B7" s="20" t="s">
        <v>9</v>
      </c>
      <c r="C7" s="29">
        <v>3500000</v>
      </c>
      <c r="D7" s="29">
        <v>3118674</v>
      </c>
      <c r="E7" s="31">
        <f t="shared" si="0"/>
        <v>0.8910497142857143</v>
      </c>
      <c r="F7" s="43">
        <f t="shared" si="1"/>
        <v>381326</v>
      </c>
      <c r="G7" s="10"/>
      <c r="N7" s="10"/>
    </row>
    <row r="8" spans="1:14" ht="15">
      <c r="A8" s="18">
        <v>423</v>
      </c>
      <c r="B8" s="21" t="s">
        <v>2</v>
      </c>
      <c r="C8" s="29">
        <v>300000</v>
      </c>
      <c r="D8" s="29">
        <v>197889</v>
      </c>
      <c r="E8" s="31">
        <f t="shared" si="0"/>
        <v>0.65963</v>
      </c>
      <c r="F8" s="43">
        <f t="shared" si="1"/>
        <v>102111</v>
      </c>
      <c r="G8" s="10"/>
      <c r="N8" s="10"/>
    </row>
    <row r="9" spans="1:14" ht="15">
      <c r="A9" s="18">
        <v>424</v>
      </c>
      <c r="B9" s="21" t="s">
        <v>10</v>
      </c>
      <c r="C9" s="29">
        <f>1212000-178106</f>
        <v>1033894</v>
      </c>
      <c r="D9" s="29">
        <v>113931</v>
      </c>
      <c r="E9" s="31">
        <f t="shared" si="0"/>
        <v>0.11019601622603478</v>
      </c>
      <c r="F9" s="43">
        <f t="shared" si="1"/>
        <v>919963</v>
      </c>
      <c r="G9" s="10"/>
      <c r="H9" s="10"/>
      <c r="N9" s="10"/>
    </row>
    <row r="10" spans="1:14" ht="15">
      <c r="A10" s="18">
        <v>425</v>
      </c>
      <c r="B10" s="20" t="s">
        <v>14</v>
      </c>
      <c r="C10" s="29">
        <v>1400000</v>
      </c>
      <c r="D10" s="29">
        <v>587832</v>
      </c>
      <c r="E10" s="31">
        <f t="shared" si="0"/>
        <v>0.41988</v>
      </c>
      <c r="F10" s="43">
        <f t="shared" si="1"/>
        <v>812168</v>
      </c>
      <c r="G10" s="10"/>
      <c r="N10" s="10"/>
    </row>
    <row r="11" spans="1:14" ht="30">
      <c r="A11" s="18">
        <v>426</v>
      </c>
      <c r="B11" s="20" t="s">
        <v>3</v>
      </c>
      <c r="C11" s="29">
        <v>2780000</v>
      </c>
      <c r="D11" s="29">
        <v>3179692</v>
      </c>
      <c r="E11" s="31">
        <f t="shared" si="0"/>
        <v>1.1437741007194244</v>
      </c>
      <c r="F11" s="43">
        <f t="shared" si="1"/>
        <v>-399692</v>
      </c>
      <c r="G11" s="10"/>
      <c r="N11" s="10"/>
    </row>
    <row r="12" spans="1:9" ht="15">
      <c r="A12" s="18">
        <v>464</v>
      </c>
      <c r="B12" s="20" t="s">
        <v>11</v>
      </c>
      <c r="C12" s="29">
        <v>200000</v>
      </c>
      <c r="D12" s="29">
        <v>197661</v>
      </c>
      <c r="E12" s="31">
        <f t="shared" si="0"/>
        <v>0.988305</v>
      </c>
      <c r="F12" s="43">
        <f t="shared" si="1"/>
        <v>2339</v>
      </c>
      <c r="G12" s="10"/>
      <c r="I12" s="10"/>
    </row>
    <row r="13" spans="1:14" ht="15">
      <c r="A13" s="18">
        <v>465</v>
      </c>
      <c r="B13" s="20" t="s">
        <v>28</v>
      </c>
      <c r="C13" s="29">
        <v>178106</v>
      </c>
      <c r="D13" s="29">
        <v>178106</v>
      </c>
      <c r="E13" s="31">
        <f aca="true" t="shared" si="2" ref="E13:E18">D13/C13</f>
        <v>1</v>
      </c>
      <c r="F13" s="43">
        <f>C13-D13</f>
        <v>0</v>
      </c>
      <c r="G13" s="10"/>
      <c r="N13" s="10"/>
    </row>
    <row r="14" spans="1:14" ht="15">
      <c r="A14" s="18">
        <v>480</v>
      </c>
      <c r="B14" s="20" t="s">
        <v>13</v>
      </c>
      <c r="C14" s="29">
        <f>1488000+2400000</f>
        <v>3888000</v>
      </c>
      <c r="D14" s="29">
        <v>1645666</v>
      </c>
      <c r="E14" s="31">
        <f t="shared" si="2"/>
        <v>0.42326800411522636</v>
      </c>
      <c r="F14" s="43">
        <f t="shared" si="1"/>
        <v>2242334</v>
      </c>
      <c r="G14" s="10"/>
      <c r="H14" s="10"/>
      <c r="I14" s="10"/>
      <c r="J14" s="10"/>
      <c r="N14" s="10"/>
    </row>
    <row r="15" spans="1:9" ht="15">
      <c r="A15" s="18">
        <v>481</v>
      </c>
      <c r="B15" s="20" t="s">
        <v>29</v>
      </c>
      <c r="C15" s="29">
        <v>0</v>
      </c>
      <c r="D15" s="29">
        <v>0</v>
      </c>
      <c r="E15" s="31" t="e">
        <f t="shared" si="2"/>
        <v>#DIV/0!</v>
      </c>
      <c r="F15" s="43">
        <f t="shared" si="1"/>
        <v>0</v>
      </c>
      <c r="G15" s="10"/>
      <c r="I15" s="10"/>
    </row>
    <row r="16" spans="1:15" ht="15">
      <c r="A16" s="18">
        <v>483</v>
      </c>
      <c r="B16" s="20" t="s">
        <v>27</v>
      </c>
      <c r="C16" s="29">
        <v>298000</v>
      </c>
      <c r="D16" s="29">
        <v>298000</v>
      </c>
      <c r="E16" s="31">
        <f t="shared" si="2"/>
        <v>1</v>
      </c>
      <c r="F16" s="43">
        <f t="shared" si="1"/>
        <v>0</v>
      </c>
      <c r="G16" s="10"/>
      <c r="O16" s="10"/>
    </row>
    <row r="17" spans="1:14" ht="15">
      <c r="A17" s="37">
        <v>485</v>
      </c>
      <c r="B17" s="38" t="s">
        <v>38</v>
      </c>
      <c r="C17" s="29">
        <f>700000+200000</f>
        <v>900000</v>
      </c>
      <c r="D17" s="29">
        <v>897714</v>
      </c>
      <c r="E17" s="31">
        <f t="shared" si="2"/>
        <v>0.99746</v>
      </c>
      <c r="F17" s="43">
        <f t="shared" si="1"/>
        <v>2286</v>
      </c>
      <c r="G17" s="10"/>
      <c r="J17" s="10"/>
      <c r="M17" s="10"/>
      <c r="N17" s="10"/>
    </row>
    <row r="18" spans="1:7" ht="15">
      <c r="A18" s="53" t="s">
        <v>12</v>
      </c>
      <c r="B18" s="54"/>
      <c r="C18" s="33">
        <f>SUM(C4:C17)</f>
        <v>61000000</v>
      </c>
      <c r="D18" s="33">
        <f>SUM(D4:D17)</f>
        <v>56422757</v>
      </c>
      <c r="E18" s="34">
        <f t="shared" si="2"/>
        <v>0.9249632295081968</v>
      </c>
      <c r="F18" s="44">
        <f>C18-D18</f>
        <v>4577243</v>
      </c>
      <c r="G18" s="10"/>
    </row>
    <row r="19" spans="1:14" ht="24.75">
      <c r="A19" s="12" t="s">
        <v>4</v>
      </c>
      <c r="B19" s="22" t="s">
        <v>8</v>
      </c>
      <c r="C19" s="52"/>
      <c r="D19" s="59"/>
      <c r="E19" s="59"/>
      <c r="F19" s="59"/>
      <c r="G19" s="10"/>
      <c r="L19" s="10"/>
      <c r="N19" s="10"/>
    </row>
    <row r="20" spans="1:9" ht="15">
      <c r="A20" s="23">
        <v>401</v>
      </c>
      <c r="B20" s="15" t="s">
        <v>5</v>
      </c>
      <c r="C20" s="29">
        <f>6300000-900000</f>
        <v>5400000</v>
      </c>
      <c r="D20" s="29">
        <v>5201165</v>
      </c>
      <c r="E20" s="31">
        <f aca="true" t="shared" si="3" ref="E20:E26">D20/C20</f>
        <v>0.9631787037037037</v>
      </c>
      <c r="F20" s="44">
        <f aca="true" t="shared" si="4" ref="F20:F26">C20-D20</f>
        <v>198835</v>
      </c>
      <c r="G20" s="10"/>
      <c r="I20" s="10"/>
    </row>
    <row r="21" spans="1:7" ht="15">
      <c r="A21" s="23">
        <v>402</v>
      </c>
      <c r="B21" s="17" t="s">
        <v>6</v>
      </c>
      <c r="C21" s="29">
        <v>500000</v>
      </c>
      <c r="D21" s="29">
        <v>412874</v>
      </c>
      <c r="E21" s="31">
        <f t="shared" si="3"/>
        <v>0.825748</v>
      </c>
      <c r="F21" s="44">
        <f t="shared" si="4"/>
        <v>87126</v>
      </c>
      <c r="G21" s="10"/>
    </row>
    <row r="22" spans="1:16" ht="45">
      <c r="A22" s="23">
        <v>420</v>
      </c>
      <c r="B22" s="19" t="s">
        <v>16</v>
      </c>
      <c r="C22" s="29">
        <v>100000</v>
      </c>
      <c r="D22" s="29">
        <v>30581</v>
      </c>
      <c r="E22" s="31">
        <f t="shared" si="3"/>
        <v>0.30581</v>
      </c>
      <c r="F22" s="44">
        <f t="shared" si="4"/>
        <v>69419</v>
      </c>
      <c r="I22" s="10"/>
      <c r="K22" s="10"/>
      <c r="N22" s="10"/>
      <c r="P22" s="10"/>
    </row>
    <row r="23" spans="1:6" ht="15">
      <c r="A23" s="23">
        <v>421</v>
      </c>
      <c r="B23" s="20" t="s">
        <v>9</v>
      </c>
      <c r="C23" s="29">
        <v>200000</v>
      </c>
      <c r="D23" s="29">
        <v>61724</v>
      </c>
      <c r="E23" s="31">
        <f t="shared" si="3"/>
        <v>0.30862</v>
      </c>
      <c r="F23" s="44">
        <f t="shared" si="4"/>
        <v>138276</v>
      </c>
    </row>
    <row r="24" spans="1:6" ht="15">
      <c r="A24" s="23">
        <v>425</v>
      </c>
      <c r="B24" s="20" t="s">
        <v>17</v>
      </c>
      <c r="C24" s="29">
        <v>3000000</v>
      </c>
      <c r="D24" s="29">
        <v>2645122</v>
      </c>
      <c r="E24" s="31">
        <f t="shared" si="3"/>
        <v>0.8817073333333333</v>
      </c>
      <c r="F24" s="44">
        <f t="shared" si="4"/>
        <v>354878</v>
      </c>
    </row>
    <row r="25" spans="1:6" ht="30">
      <c r="A25" s="24">
        <v>426</v>
      </c>
      <c r="B25" s="20" t="s">
        <v>3</v>
      </c>
      <c r="C25" s="29">
        <v>110000</v>
      </c>
      <c r="D25" s="30">
        <v>50734</v>
      </c>
      <c r="E25" s="31">
        <f t="shared" si="3"/>
        <v>0.4612181818181818</v>
      </c>
      <c r="F25" s="44">
        <f t="shared" si="4"/>
        <v>59266</v>
      </c>
    </row>
    <row r="26" spans="1:6" ht="15">
      <c r="A26" s="55" t="s">
        <v>7</v>
      </c>
      <c r="B26" s="56"/>
      <c r="C26" s="33">
        <f>SUM(C20:C25)</f>
        <v>9310000</v>
      </c>
      <c r="D26" s="33">
        <f>SUM(D20:D25)</f>
        <v>8402200</v>
      </c>
      <c r="E26" s="34">
        <f t="shared" si="3"/>
        <v>0.9024919441460795</v>
      </c>
      <c r="F26" s="44">
        <f t="shared" si="4"/>
        <v>907800</v>
      </c>
    </row>
    <row r="27" spans="1:6" ht="24.75">
      <c r="A27" s="12" t="s">
        <v>19</v>
      </c>
      <c r="B27" s="22" t="s">
        <v>20</v>
      </c>
      <c r="C27" s="51"/>
      <c r="D27" s="51"/>
      <c r="E27" s="51"/>
      <c r="F27" s="52"/>
    </row>
    <row r="28" spans="1:6" ht="45">
      <c r="A28" s="25">
        <v>420</v>
      </c>
      <c r="B28" s="19" t="s">
        <v>16</v>
      </c>
      <c r="C28" s="29">
        <v>1800000</v>
      </c>
      <c r="D28" s="29">
        <v>1180763</v>
      </c>
      <c r="E28" s="41">
        <f aca="true" t="shared" si="5" ref="E28:E33">D28/C28</f>
        <v>0.6559794444444444</v>
      </c>
      <c r="F28" s="43">
        <f aca="true" t="shared" si="6" ref="F28:F34">C28-D28</f>
        <v>619237</v>
      </c>
    </row>
    <row r="29" spans="1:6" ht="15">
      <c r="A29" s="25">
        <v>425</v>
      </c>
      <c r="B29" s="20" t="s">
        <v>17</v>
      </c>
      <c r="C29" s="29">
        <f>10000000-300000</f>
        <v>9700000</v>
      </c>
      <c r="D29" s="29">
        <v>3606168</v>
      </c>
      <c r="E29" s="41">
        <f t="shared" si="5"/>
        <v>0.3717698969072165</v>
      </c>
      <c r="F29" s="43">
        <f t="shared" si="6"/>
        <v>6093832</v>
      </c>
    </row>
    <row r="30" spans="1:6" ht="30">
      <c r="A30" s="25">
        <v>426</v>
      </c>
      <c r="B30" s="20" t="s">
        <v>3</v>
      </c>
      <c r="C30" s="29">
        <v>0</v>
      </c>
      <c r="D30" s="29">
        <v>0</v>
      </c>
      <c r="E30" s="41" t="e">
        <f t="shared" si="5"/>
        <v>#DIV/0!</v>
      </c>
      <c r="F30" s="43">
        <f t="shared" si="6"/>
        <v>0</v>
      </c>
    </row>
    <row r="31" spans="1:6" ht="15">
      <c r="A31" s="25">
        <v>480</v>
      </c>
      <c r="B31" s="20" t="s">
        <v>13</v>
      </c>
      <c r="C31" s="29">
        <v>800000</v>
      </c>
      <c r="D31" s="29">
        <v>0</v>
      </c>
      <c r="E31" s="41">
        <f t="shared" si="5"/>
        <v>0</v>
      </c>
      <c r="F31" s="43">
        <f t="shared" si="6"/>
        <v>800000</v>
      </c>
    </row>
    <row r="32" spans="1:6" ht="15">
      <c r="A32" s="25">
        <v>483</v>
      </c>
      <c r="B32" s="20" t="s">
        <v>27</v>
      </c>
      <c r="C32" s="29">
        <v>0</v>
      </c>
      <c r="D32" s="29">
        <v>0</v>
      </c>
      <c r="E32" s="41" t="e">
        <f t="shared" si="5"/>
        <v>#DIV/0!</v>
      </c>
      <c r="F32" s="43">
        <f t="shared" si="6"/>
        <v>0</v>
      </c>
    </row>
    <row r="33" spans="1:6" ht="15">
      <c r="A33" s="18">
        <v>485</v>
      </c>
      <c r="B33" s="38" t="s">
        <v>38</v>
      </c>
      <c r="C33" s="29">
        <v>0</v>
      </c>
      <c r="D33" s="29">
        <v>0</v>
      </c>
      <c r="E33" s="41" t="e">
        <f t="shared" si="5"/>
        <v>#DIV/0!</v>
      </c>
      <c r="F33" s="43">
        <f t="shared" si="6"/>
        <v>0</v>
      </c>
    </row>
    <row r="34" spans="1:7" ht="15">
      <c r="A34" s="53" t="s">
        <v>18</v>
      </c>
      <c r="B34" s="54"/>
      <c r="C34" s="33">
        <f>SUM(C28:C33)</f>
        <v>12300000</v>
      </c>
      <c r="D34" s="33">
        <f>SUM(D28:D33)</f>
        <v>4786931</v>
      </c>
      <c r="E34" s="34">
        <f>D34/C34</f>
        <v>0.38918138211382114</v>
      </c>
      <c r="F34" s="44">
        <f t="shared" si="6"/>
        <v>7513069</v>
      </c>
      <c r="G34" s="10"/>
    </row>
    <row r="35" spans="1:10" ht="24.75">
      <c r="A35" s="12" t="s">
        <v>24</v>
      </c>
      <c r="B35" s="22" t="s">
        <v>22</v>
      </c>
      <c r="C35" s="51"/>
      <c r="D35" s="51"/>
      <c r="E35" s="51"/>
      <c r="F35" s="52"/>
      <c r="J35" s="10"/>
    </row>
    <row r="36" spans="1:6" ht="45">
      <c r="A36" s="23">
        <v>420</v>
      </c>
      <c r="B36" s="19" t="s">
        <v>16</v>
      </c>
      <c r="C36" s="29">
        <v>0</v>
      </c>
      <c r="D36" s="35">
        <v>0</v>
      </c>
      <c r="E36" s="31" t="e">
        <f aca="true" t="shared" si="7" ref="E36:E42">D36/C36</f>
        <v>#DIV/0!</v>
      </c>
      <c r="F36" s="43">
        <f aca="true" t="shared" si="8" ref="F36:F41">C36-D36</f>
        <v>0</v>
      </c>
    </row>
    <row r="37" spans="1:7" ht="15">
      <c r="A37" s="18">
        <v>421</v>
      </c>
      <c r="B37" s="20" t="s">
        <v>9</v>
      </c>
      <c r="C37" s="29">
        <v>100000</v>
      </c>
      <c r="D37" s="29">
        <v>77774</v>
      </c>
      <c r="E37" s="31">
        <f t="shared" si="7"/>
        <v>0.77774</v>
      </c>
      <c r="F37" s="43">
        <f t="shared" si="8"/>
        <v>22226</v>
      </c>
      <c r="G37" s="10"/>
    </row>
    <row r="38" spans="1:6" ht="15">
      <c r="A38" s="18">
        <v>425</v>
      </c>
      <c r="B38" s="20" t="s">
        <v>21</v>
      </c>
      <c r="C38" s="29">
        <v>0</v>
      </c>
      <c r="D38" s="29">
        <v>0</v>
      </c>
      <c r="E38" s="31" t="e">
        <f t="shared" si="7"/>
        <v>#DIV/0!</v>
      </c>
      <c r="F38" s="43">
        <f t="shared" si="8"/>
        <v>0</v>
      </c>
    </row>
    <row r="39" spans="1:6" ht="30">
      <c r="A39" s="18">
        <v>426</v>
      </c>
      <c r="B39" s="20" t="s">
        <v>3</v>
      </c>
      <c r="C39" s="29">
        <v>100000</v>
      </c>
      <c r="D39" s="29">
        <v>3220</v>
      </c>
      <c r="E39" s="31">
        <f t="shared" si="7"/>
        <v>0.0322</v>
      </c>
      <c r="F39" s="43">
        <f t="shared" si="8"/>
        <v>96780</v>
      </c>
    </row>
    <row r="40" spans="1:6" ht="15">
      <c r="A40" s="37">
        <v>485</v>
      </c>
      <c r="B40" s="38" t="s">
        <v>38</v>
      </c>
      <c r="C40" s="29">
        <v>0</v>
      </c>
      <c r="D40" s="29">
        <v>0</v>
      </c>
      <c r="E40" s="31" t="e">
        <f t="shared" si="7"/>
        <v>#DIV/0!</v>
      </c>
      <c r="F40" s="43">
        <f t="shared" si="8"/>
        <v>0</v>
      </c>
    </row>
    <row r="41" spans="1:6" ht="15">
      <c r="A41" s="53" t="s">
        <v>25</v>
      </c>
      <c r="B41" s="54"/>
      <c r="C41" s="33">
        <f>SUM(C36:C40)</f>
        <v>200000</v>
      </c>
      <c r="D41" s="33">
        <f>SUM(D36:D40)</f>
        <v>80994</v>
      </c>
      <c r="E41" s="34">
        <f t="shared" si="7"/>
        <v>0.40497</v>
      </c>
      <c r="F41" s="44">
        <f t="shared" si="8"/>
        <v>119006</v>
      </c>
    </row>
    <row r="42" spans="1:8" ht="15.75" thickBot="1">
      <c r="A42" s="45" t="s">
        <v>42</v>
      </c>
      <c r="B42" s="46"/>
      <c r="C42" s="47">
        <f>C18+C26+C34+C41</f>
        <v>82810000</v>
      </c>
      <c r="D42" s="47">
        <f>D18+D26+D34+D41</f>
        <v>69692882</v>
      </c>
      <c r="E42" s="50">
        <f t="shared" si="7"/>
        <v>0.8415998309382925</v>
      </c>
      <c r="F42" s="47">
        <f>F18+F26+F34+F41</f>
        <v>13117118</v>
      </c>
      <c r="G42" s="10"/>
      <c r="H42" s="10"/>
    </row>
    <row r="43" spans="1:6" ht="12">
      <c r="A43" s="10"/>
      <c r="C43" s="36"/>
      <c r="D43" s="36"/>
      <c r="E43" s="36"/>
      <c r="F43" s="36"/>
    </row>
    <row r="45" ht="12">
      <c r="C45" s="10"/>
    </row>
    <row r="46" spans="1:4" ht="12">
      <c r="A46" s="2"/>
      <c r="B46" s="10"/>
      <c r="D46" s="10"/>
    </row>
    <row r="47" spans="1:4" ht="12">
      <c r="A47" s="3"/>
      <c r="B47" s="3"/>
      <c r="C47" s="4"/>
      <c r="D47" s="4"/>
    </row>
    <row r="48" spans="2:6" s="2" customFormat="1" ht="12">
      <c r="B48" s="6"/>
      <c r="C48" s="5"/>
      <c r="D48" s="5"/>
      <c r="E48" s="5"/>
      <c r="F48" s="26"/>
    </row>
    <row r="49" spans="2:6" s="2" customFormat="1" ht="12">
      <c r="B49" s="6"/>
      <c r="C49" s="5"/>
      <c r="E49" s="6"/>
      <c r="F49" s="6"/>
    </row>
    <row r="50" spans="2:6" s="2" customFormat="1" ht="12">
      <c r="B50" s="11"/>
      <c r="C50" s="11"/>
      <c r="D50" s="5"/>
      <c r="E50" s="7"/>
      <c r="F50" s="6"/>
    </row>
    <row r="51" spans="2:6" s="2" customFormat="1" ht="12">
      <c r="B51" s="1"/>
      <c r="C51" s="11"/>
      <c r="D51" s="27"/>
      <c r="E51" s="27"/>
      <c r="F51" s="28"/>
    </row>
    <row r="52" spans="1:6" s="2" customFormat="1" ht="12">
      <c r="A52" s="11"/>
      <c r="B52" s="1"/>
      <c r="C52" s="1"/>
      <c r="D52" s="1"/>
      <c r="E52" s="1"/>
      <c r="F52" s="1"/>
    </row>
    <row r="53" ht="12">
      <c r="F53" s="10"/>
    </row>
    <row r="54" ht="12">
      <c r="F54" s="10"/>
    </row>
    <row r="58" ht="12">
      <c r="C58" s="10"/>
    </row>
    <row r="67" ht="12">
      <c r="C67" s="10"/>
    </row>
  </sheetData>
  <sheetProtection/>
  <mergeCells count="9">
    <mergeCell ref="C35:F35"/>
    <mergeCell ref="A41:B41"/>
    <mergeCell ref="A26:B26"/>
    <mergeCell ref="B1:F1"/>
    <mergeCell ref="B2:D2"/>
    <mergeCell ref="A18:B18"/>
    <mergeCell ref="C19:F19"/>
    <mergeCell ref="A34:B34"/>
    <mergeCell ref="C27:F27"/>
  </mergeCells>
  <printOptions/>
  <pageMargins left="0.2" right="0" top="0" bottom="0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S36"/>
  <sheetViews>
    <sheetView zoomScalePageLayoutView="0" workbookViewId="0" topLeftCell="A1">
      <selection activeCell="Q30" sqref="Q30"/>
    </sheetView>
  </sheetViews>
  <sheetFormatPr defaultColWidth="9.00390625" defaultRowHeight="12.75"/>
  <cols>
    <col min="14" max="14" width="14.75390625" style="0" customWidth="1"/>
  </cols>
  <sheetData>
    <row r="4" spans="3:5" ht="13.5" thickBot="1">
      <c r="C4">
        <v>600000</v>
      </c>
      <c r="E4">
        <v>600000</v>
      </c>
    </row>
    <row r="5" ht="17.25" thickBot="1">
      <c r="N5" s="39">
        <f>SUM(S10)</f>
        <v>0</v>
      </c>
    </row>
    <row r="6" spans="3:14" ht="17.25" thickBot="1">
      <c r="C6">
        <v>1.05</v>
      </c>
      <c r="E6">
        <v>1.18</v>
      </c>
      <c r="N6" s="40" t="s">
        <v>31</v>
      </c>
    </row>
    <row r="7" ht="17.25" thickBot="1">
      <c r="N7" s="40" t="s">
        <v>30</v>
      </c>
    </row>
    <row r="8" ht="17.25" thickBot="1">
      <c r="N8" s="40" t="s">
        <v>32</v>
      </c>
    </row>
    <row r="9" spans="3:14" ht="17.25" thickBot="1">
      <c r="C9">
        <f>C4*C6</f>
        <v>630000</v>
      </c>
      <c r="E9">
        <f>E4*E6</f>
        <v>708000</v>
      </c>
      <c r="G9">
        <f>C9+E9</f>
        <v>1338000</v>
      </c>
      <c r="I9">
        <v>1400000</v>
      </c>
      <c r="K9">
        <f>I9-G9</f>
        <v>62000</v>
      </c>
      <c r="N9" s="40" t="s">
        <v>33</v>
      </c>
    </row>
    <row r="10" ht="17.25" thickBot="1">
      <c r="N10" s="40" t="s">
        <v>34</v>
      </c>
    </row>
    <row r="11" spans="7:14" ht="17.25" thickBot="1">
      <c r="G11">
        <v>1340000</v>
      </c>
      <c r="N11" s="40" t="s">
        <v>35</v>
      </c>
    </row>
    <row r="12" ht="17.25" thickBot="1">
      <c r="N12" s="40" t="s">
        <v>36</v>
      </c>
    </row>
    <row r="13" spans="7:14" ht="17.25" thickBot="1">
      <c r="G13">
        <v>167000</v>
      </c>
      <c r="N13" s="40" t="s">
        <v>37</v>
      </c>
    </row>
    <row r="16" ht="12.75">
      <c r="G16">
        <f>G11-G13</f>
        <v>1173000</v>
      </c>
    </row>
    <row r="25" spans="17:19" ht="12.75">
      <c r="Q25">
        <v>1100000</v>
      </c>
      <c r="S25">
        <v>5</v>
      </c>
    </row>
    <row r="27" spans="6:12" ht="12.75">
      <c r="F27">
        <v>1000000</v>
      </c>
      <c r="H27">
        <v>5</v>
      </c>
      <c r="J27">
        <v>600000</v>
      </c>
      <c r="L27">
        <v>18</v>
      </c>
    </row>
    <row r="29" ht="12.75">
      <c r="Q29">
        <v>1047619</v>
      </c>
    </row>
    <row r="30" ht="12.75">
      <c r="F30">
        <f>F27*H27/100</f>
        <v>50000</v>
      </c>
    </row>
    <row r="31" ht="12.75">
      <c r="J31">
        <v>508474</v>
      </c>
    </row>
    <row r="33" ht="12.75">
      <c r="F33">
        <v>952380</v>
      </c>
    </row>
    <row r="36" ht="12.75">
      <c r="G36">
        <f>F33+J31</f>
        <v>1460854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 Kunovski</dc:creator>
  <cp:keywords/>
  <dc:description/>
  <cp:lastModifiedBy>Mevlan.Memeti</cp:lastModifiedBy>
  <cp:lastPrinted>2019-09-11T07:38:03Z</cp:lastPrinted>
  <dcterms:created xsi:type="dcterms:W3CDTF">2004-09-01T12:58:27Z</dcterms:created>
  <dcterms:modified xsi:type="dcterms:W3CDTF">2020-12-31T10:46:03Z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